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<sst xmlns="http://schemas.openxmlformats.org/spreadsheetml/2006/main" count="202" uniqueCount="196">
  <si>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</si>
  <si>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</si>
  <si>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</si>
  <si>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</si>
  <si>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</si>
  <si>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</si>
  <si>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</si>
  <si>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</si>
  <si>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</si>
  <si>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</si>
  <si>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</si>
  <si>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</si>
  <si>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</si>
  <si>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</si>
  <si>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</si>
  <si>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</si>
  <si>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</si>
  <si>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</si>
  <si>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</si>
  <si>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</si>
  <si>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</si>
  <si>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</si>
  <si>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</si>
  <si>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</si>
  <si>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</si>
  <si>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</si>
  <si>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</si>
  <si>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</si>
  <si>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</si>
  <si>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</si>
  <si>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</si>
  <si>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</si>
  <si>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</si>
  <si>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</si>
  <si>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</si>
  <si>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</si>
  <si>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</si>
  <si>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</si>
  <si>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</si>
  <si>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</si>
  <si>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</si>
  <si>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</si>
  <si>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</si>
  <si>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</si>
  <si>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</si>
  <si>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</si>
  <si>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</si>
  <si>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</si>
  <si>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</si>
  <si>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</si>
  <si>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</si>
  <si>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</si>
  <si>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</si>
  <si>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</si>
  <si>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</si>
  <si>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</si>
  <si>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</si>
  <si>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</si>
  <si>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</si>
  <si>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</si>
  <si>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</si>
  <si>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</si>
  <si>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</si>
  <si>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</si>
  <si>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</si>
  <si>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</si>
  <si>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</si>
  <si>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</si>
  <si>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</si>
  <si>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</si>
  <si>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</si>
  <si>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</si>
  <si>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</si>
  <si>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</si>
  <si>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</si>
  <si>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</si>
  <si>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</si>
  <si>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</si>
  <si>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</si>
  <si>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</si>
  <si>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</si>
  <si>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</si>
  <si>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</si>
  <si>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</si>
  <si>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</si>
  <si>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</si>
  <si>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</si>
  <si>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</si>
  <si>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</si>
  <si>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</si>
  <si>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</si>
  <si>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</si>
  <si>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</si>
  <si>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</si>
  <si>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</si>
  <si>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</si>
  <si>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</si>
  <si>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</si>
  <si>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</si>
  <si>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</si>
  <si>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</si>
  <si>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</si>
  <si>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</si>
  <si>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</si>
  <si>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</si>
  <si>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</si>
  <si>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</si>
  <si>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</si>
  <si>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</si>
  <si>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</si>
  <si>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</si>
  <si>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</si>
  <si>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</si>
  <si>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</si>
  <si>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</si>
  <si>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</si>
  <si>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</si>
  <si>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</si>
  <si>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</si>
  <si>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</si>
  <si>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</si>
  <si>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</si>
  <si>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</si>
  <si>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</si>
  <si>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</si>
  <si>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</si>
  <si>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</si>
  <si>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</si>
  <si>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</si>
  <si>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</si>
  <si>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</si>
  <si>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</si>
  <si>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</si>
  <si>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</si>
  <si>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</si>
  <si>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</si>
  <si>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</si>
  <si>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</si>
  <si>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</si>
  <si>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</si>
  <si>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</si>
  <si>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</si>
  <si>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</si>
  <si>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</si>
  <si>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</si>
  <si>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</si>
  <si>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</si>
  <si>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</si>
  <si>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</si>
  <si>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</si>
  <si>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</si>
  <si>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</si>
  <si>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</si>
  <si>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</si>
  <si>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</si>
  <si>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</si>
  <si>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</si>
  <si>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</si>
  <si>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</si>
  <si>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</si>
  <si>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</si>
  <si>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</si>
  <si>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</si>
  <si>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</si>
  <si>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</si>
  <si>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</si>
  <si>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</si>
  <si>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</si>
  <si>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</si>
  <si>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</si>
  <si>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</si>
  <si>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</si>
  <si>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</si>
  <si>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</si>
  <si>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</si>
  <si>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</si>
  <si>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</si>
  <si>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</si>
  <si>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</si>
  <si>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</si>
  <si>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</si>
  <si>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</si>
  <si>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</si>
  <si>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</si>
  <si>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</si>
  <si>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</si>
  <si>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</si>
  <si>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</si>
  <si>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</si>
  <si>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</si>
  <si>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</si>
  <si>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</si>
  <si>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</si>
  <si>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</si>
  <si>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</si>
  <si>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25.06.2019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</si>
</sst>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208" fontId="0" fillId="0" borderId="15" xfId="0" applyNumberFormat="1" applyFill="1" applyBorder="1" applyAlignment="1">
      <alignment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0" fontId="26" fillId="54" borderId="32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54">
      <selection activeCell="AE117" sqref="AE117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0"/>
      <c r="AE1" s="190"/>
      <c r="AF1" s="190"/>
      <c r="AG1" s="190"/>
    </row>
    <row r="2" ht="17.2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173</v>
      </c>
    </row>
    <row r="5" spans="1:33" ht="18.75" customHeight="1">
      <c r="A5" s="201" t="s">
        <v>34</v>
      </c>
      <c r="B5" s="203" t="s">
        <v>35</v>
      </c>
      <c r="AB5" s="205" t="s">
        <v>172</v>
      </c>
      <c r="AC5" s="205" t="s">
        <v>80</v>
      </c>
      <c r="AD5" s="188" t="s">
        <v>51</v>
      </c>
      <c r="AE5" s="61" t="s">
        <v>53</v>
      </c>
      <c r="AF5" s="191" t="s">
        <v>195</v>
      </c>
      <c r="AG5" s="188" t="s">
        <v>171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189"/>
      <c r="AE6" s="60" t="s">
        <v>52</v>
      </c>
      <c r="AF6" s="192"/>
      <c r="AG6" s="189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3" t="s">
        <v>174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5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5">AC10+AD10</f>
        <v>19637587.43</v>
      </c>
      <c r="AC10" s="85"/>
      <c r="AD10" s="137">
        <f>SUM(AD11:AD51)</f>
        <v>19637587.43</v>
      </c>
      <c r="AE10" s="137">
        <f>SUM(AE11:AE51)</f>
        <v>19637587.43</v>
      </c>
      <c r="AF10" s="137">
        <f>SUM(AF11:AF51)</f>
        <v>2287715.1399999997</v>
      </c>
      <c r="AG10" s="138">
        <f>AF10/AB10*100</f>
        <v>11.649675135271949</v>
      </c>
    </row>
    <row r="11" spans="1:33" ht="51.75">
      <c r="A11" s="72" t="s">
        <v>27</v>
      </c>
      <c r="B11" s="105" t="s">
        <v>143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4"/>
      <c r="AG11" s="119">
        <f>AF11/AB11*100</f>
        <v>0</v>
      </c>
    </row>
    <row r="12" spans="1:33" ht="39">
      <c r="A12" s="72" t="s">
        <v>62</v>
      </c>
      <c r="B12" s="105" t="s">
        <v>146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4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183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141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 t="shared" si="1"/>
        <v>350000</v>
      </c>
      <c r="AC14" s="104"/>
      <c r="AD14" s="106">
        <v>350000</v>
      </c>
      <c r="AE14" s="92">
        <f t="shared" si="2"/>
        <v>350000</v>
      </c>
      <c r="AF14" s="174"/>
      <c r="AG14" s="119">
        <f t="shared" si="3"/>
        <v>0</v>
      </c>
    </row>
    <row r="15" spans="1:33" ht="33" customHeight="1">
      <c r="A15" s="72" t="s">
        <v>64</v>
      </c>
      <c r="B15" s="105" t="s">
        <v>144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 t="shared" si="1"/>
        <v>350000</v>
      </c>
      <c r="AC15" s="104"/>
      <c r="AD15" s="106">
        <v>350000</v>
      </c>
      <c r="AE15" s="92">
        <f t="shared" si="2"/>
        <v>350000</v>
      </c>
      <c r="AF15" s="174"/>
      <c r="AG15" s="119">
        <f t="shared" si="3"/>
        <v>0</v>
      </c>
    </row>
    <row r="16" spans="1:33" ht="33" customHeight="1">
      <c r="A16" s="72" t="s">
        <v>65</v>
      </c>
      <c r="B16" s="105" t="s">
        <v>137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2">
        <f t="shared" si="1"/>
        <v>800000</v>
      </c>
      <c r="AC16" s="104"/>
      <c r="AD16" s="106">
        <v>800000</v>
      </c>
      <c r="AE16" s="92">
        <f t="shared" si="2"/>
        <v>800000</v>
      </c>
      <c r="AF16" s="174"/>
      <c r="AG16" s="119">
        <f t="shared" si="3"/>
        <v>0</v>
      </c>
    </row>
    <row r="17" spans="1:33" ht="33" customHeight="1">
      <c r="A17" s="72" t="s">
        <v>66</v>
      </c>
      <c r="B17" s="105" t="s">
        <v>145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2">
        <f t="shared" si="1"/>
        <v>450000</v>
      </c>
      <c r="AC17" s="104"/>
      <c r="AD17" s="106">
        <v>450000</v>
      </c>
      <c r="AE17" s="92">
        <f t="shared" si="2"/>
        <v>450000</v>
      </c>
      <c r="AF17" s="174"/>
      <c r="AG17" s="119">
        <f t="shared" si="3"/>
        <v>0</v>
      </c>
    </row>
    <row r="18" spans="1:33" ht="33" customHeight="1">
      <c r="A18" s="72" t="s">
        <v>67</v>
      </c>
      <c r="B18" s="105" t="s">
        <v>142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2">
        <f t="shared" si="1"/>
        <v>300000</v>
      </c>
      <c r="AC18" s="104"/>
      <c r="AD18" s="106">
        <v>300000</v>
      </c>
      <c r="AE18" s="92">
        <f t="shared" si="2"/>
        <v>300000</v>
      </c>
      <c r="AF18" s="92">
        <v>299580.28</v>
      </c>
      <c r="AG18" s="119">
        <f t="shared" si="3"/>
        <v>99.86009333333334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351750</v>
      </c>
      <c r="AC20" s="66"/>
      <c r="AD20" s="106">
        <v>351750</v>
      </c>
      <c r="AE20" s="92">
        <f t="shared" si="2"/>
        <v>351750</v>
      </c>
      <c r="AF20" s="126">
        <v>350723</v>
      </c>
      <c r="AG20" s="119">
        <f t="shared" si="3"/>
        <v>99.70803127221038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136500</v>
      </c>
      <c r="AC22" s="66"/>
      <c r="AD22" s="106">
        <v>136500</v>
      </c>
      <c r="AE22" s="92">
        <f t="shared" si="4"/>
        <v>136500</v>
      </c>
      <c r="AF22" s="174"/>
      <c r="AG22" s="119">
        <f t="shared" si="3"/>
        <v>0</v>
      </c>
    </row>
    <row r="23" spans="1:33" ht="28.5" customHeight="1">
      <c r="A23" s="72" t="s">
        <v>71</v>
      </c>
      <c r="B23" s="105" t="s">
        <v>148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1303.58+82218+922.25</f>
        <v>84443.83</v>
      </c>
      <c r="AG23" s="119">
        <f t="shared" si="3"/>
        <v>80.42269523809524</v>
      </c>
    </row>
    <row r="24" spans="1:33" ht="24" customHeight="1">
      <c r="A24" s="72" t="s">
        <v>72</v>
      </c>
      <c r="B24" s="105" t="s">
        <v>149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2000</v>
      </c>
      <c r="AC26" s="66"/>
      <c r="AD26" s="106">
        <v>2000</v>
      </c>
      <c r="AE26" s="92">
        <f t="shared" si="4"/>
        <v>2000</v>
      </c>
      <c r="AF26" s="174"/>
      <c r="AG26" s="119">
        <f t="shared" si="3"/>
        <v>0</v>
      </c>
    </row>
    <row r="27" spans="1:33" ht="27" customHeight="1">
      <c r="A27" s="72" t="s">
        <v>84</v>
      </c>
      <c r="B27" s="105" t="s">
        <v>152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50000</v>
      </c>
      <c r="AC28" s="66"/>
      <c r="AD28" s="106">
        <v>50000</v>
      </c>
      <c r="AE28" s="92">
        <f t="shared" si="4"/>
        <v>50000</v>
      </c>
      <c r="AF28" s="174"/>
      <c r="AG28" s="119">
        <f t="shared" si="3"/>
        <v>0</v>
      </c>
    </row>
    <row r="29" spans="1:33" ht="27.75" customHeight="1">
      <c r="A29" s="72" t="s">
        <v>86</v>
      </c>
      <c r="B29" s="105" t="s">
        <v>153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159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4"/>
        <v>63000</v>
      </c>
      <c r="AF35" s="174"/>
      <c r="AG35" s="119">
        <f t="shared" si="3"/>
        <v>0</v>
      </c>
    </row>
    <row r="36" spans="1:33" ht="26.25" customHeight="1">
      <c r="A36" s="72" t="s">
        <v>93</v>
      </c>
      <c r="B36" s="105" t="s">
        <v>160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4"/>
      <c r="AG36" s="119">
        <f t="shared" si="3"/>
        <v>0</v>
      </c>
    </row>
    <row r="37" spans="1:33" ht="29.25" customHeight="1">
      <c r="A37" s="72" t="s">
        <v>94</v>
      </c>
      <c r="B37" s="105" t="s">
        <v>161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63000</v>
      </c>
      <c r="AC38" s="66"/>
      <c r="AD38" s="106">
        <v>63000</v>
      </c>
      <c r="AE38" s="92">
        <f t="shared" si="4"/>
        <v>63000</v>
      </c>
      <c r="AF38" s="174"/>
      <c r="AG38" s="119">
        <f t="shared" si="3"/>
        <v>0</v>
      </c>
    </row>
    <row r="39" spans="1:33" ht="35.25" customHeight="1">
      <c r="A39" s="72" t="s">
        <v>96</v>
      </c>
      <c r="B39" s="105" t="s">
        <v>163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63000</v>
      </c>
      <c r="AC39" s="66"/>
      <c r="AD39" s="106">
        <v>63000</v>
      </c>
      <c r="AE39" s="92">
        <f t="shared" si="4"/>
        <v>63000</v>
      </c>
      <c r="AF39" s="174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4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110250</v>
      </c>
      <c r="AC43" s="66"/>
      <c r="AD43" s="106">
        <v>110250</v>
      </c>
      <c r="AE43" s="92">
        <f t="shared" si="4"/>
        <v>110250</v>
      </c>
      <c r="AF43" s="174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37800</v>
      </c>
      <c r="AC44" s="66"/>
      <c r="AD44" s="106">
        <v>37800</v>
      </c>
      <c r="AE44" s="92">
        <f t="shared" si="4"/>
        <v>37800</v>
      </c>
      <c r="AF44" s="174"/>
      <c r="AG44" s="119">
        <f t="shared" si="3"/>
        <v>0</v>
      </c>
    </row>
    <row r="45" spans="1:33" ht="24" customHeight="1">
      <c r="A45" s="72" t="s">
        <v>102</v>
      </c>
      <c r="B45" s="105" t="s">
        <v>164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309000</v>
      </c>
      <c r="AC45" s="66"/>
      <c r="AD45" s="106">
        <v>309000</v>
      </c>
      <c r="AE45" s="92">
        <f t="shared" si="4"/>
        <v>309000</v>
      </c>
      <c r="AF45" s="92">
        <v>308151.95</v>
      </c>
      <c r="AG45" s="119">
        <f t="shared" si="3"/>
        <v>99.72555016181231</v>
      </c>
    </row>
    <row r="46" spans="1:33" ht="33.75" customHeight="1">
      <c r="A46" s="72" t="s">
        <v>103</v>
      </c>
      <c r="B46" s="105" t="s">
        <v>165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132</v>
      </c>
      <c r="B47" s="105" t="s">
        <v>166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2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133</v>
      </c>
      <c r="B48" s="105" t="s">
        <v>167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2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134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2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135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2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136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2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8624264</v>
      </c>
      <c r="AC52" s="99"/>
      <c r="AD52" s="100">
        <f>AD53</f>
        <v>8624264</v>
      </c>
      <c r="AE52" s="86">
        <f>AE53</f>
        <v>8624264</v>
      </c>
      <c r="AF52" s="86">
        <f>AF53</f>
        <v>596639</v>
      </c>
      <c r="AG52" s="120">
        <f t="shared" si="3"/>
        <v>6.918143971473971</v>
      </c>
    </row>
    <row r="53" spans="1:33" ht="51.75">
      <c r="A53" s="96" t="s">
        <v>54</v>
      </c>
      <c r="B53" s="105" t="s">
        <v>168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8624264</v>
      </c>
      <c r="AC53" s="74"/>
      <c r="AD53" s="75">
        <v>8624264</v>
      </c>
      <c r="AE53" s="75">
        <f>AD53</f>
        <v>8624264</v>
      </c>
      <c r="AF53" s="75">
        <f>307752+3676+16500+268711</f>
        <v>596639</v>
      </c>
      <c r="AG53" s="119">
        <f t="shared" si="3"/>
        <v>6.918143971473971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C55+C61+C69+C73+C80+C85+C88+C93+C95+C98+C99+C102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84448794.88</v>
      </c>
      <c r="AC54" s="59">
        <f>AC55+AC61+AC69+AC73+AC80+AC85+AC88+AC93+AC95+AC98+AC99+AC102</f>
        <v>83748794.88</v>
      </c>
      <c r="AD54" s="137">
        <f>AD88</f>
        <v>700000</v>
      </c>
      <c r="AE54" s="137">
        <f>AE88</f>
        <v>700000</v>
      </c>
      <c r="AF54" s="59">
        <f>AF55+AF61+AF69+AF73+AF80+AF85+AF88+AF93+AF95+AF98+AF99+AF102</f>
        <v>35313409.4</v>
      </c>
      <c r="AG54" s="159">
        <f t="shared" si="3"/>
        <v>41.81635682330296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9278723.67</v>
      </c>
      <c r="AG55" s="122">
        <f t="shared" si="3"/>
        <v>43.795878930029005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324175+336167+149658+420490+413155+499445</f>
        <v>2143090</v>
      </c>
      <c r="AG56" s="158">
        <f t="shared" si="3"/>
        <v>41.66162847164037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2603768.82+1149494.03+1033722.65+872286.13</f>
        <v>5659271.63</v>
      </c>
      <c r="AG57" s="158">
        <f t="shared" si="3"/>
        <v>45.55540294230793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30677+35118+29145+31188+40136.16+33458.25+5197.54+29845+22663.11+5197.54+27845+3200+21873.19+5197.54+27609.37+26414.39</f>
        <v>374765.08999999997</v>
      </c>
      <c r="AG58" s="158">
        <f t="shared" si="3"/>
        <v>43.041815780406566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45438.97+44255.69+37484.28+40935.59+44353.81+42750.1+40647.87+52921.26+44937.87+41673.6+57277.65+61528.78+51686.06</f>
        <v>605891.53</v>
      </c>
      <c r="AG59" s="158">
        <f t="shared" si="3"/>
        <v>38.103989057292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100963.54+129283.26+160067.74+105390.88</f>
        <v>495705.42</v>
      </c>
      <c r="AG60" s="158">
        <f t="shared" si="3"/>
        <v>42.784013436639874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58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58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58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58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58">
        <f t="shared" si="3"/>
        <v>70.01797236579846</v>
      </c>
    </row>
    <row r="67" spans="1:33" ht="13.5">
      <c r="A67" s="11"/>
      <c r="B67" s="22" t="s">
        <v>170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58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58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386949.72</v>
      </c>
      <c r="AG69" s="122">
        <f t="shared" si="3"/>
        <v>20.512449547130164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124">
        <v>339880.61</v>
      </c>
      <c r="AG70" s="158">
        <f t="shared" si="3"/>
        <v>24.732529971438446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124">
        <v>47069.11</v>
      </c>
      <c r="AG71" s="158">
        <f t="shared" si="3"/>
        <v>19.753863134657838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176"/>
      <c r="AG72" s="158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2342983.11</v>
      </c>
      <c r="AG73" s="122">
        <f t="shared" si="3"/>
        <v>47.13108066734711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943292.69+110239.17+42262.5+25763.97+117826.99</f>
        <v>1239385.3199999998</v>
      </c>
      <c r="AG74" s="158">
        <f t="shared" si="3"/>
        <v>40.71247076446009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58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14937.5+3286.25+67768.09+13945.14+18952.7+62004+18952.7+70935.29+19701.87+6615+74549.96+19701.87+76630.02+19701.87+72270.18</f>
        <v>559952.44</v>
      </c>
      <c r="AG76" s="158">
        <f t="shared" si="3"/>
        <v>42.54181912113292</v>
      </c>
    </row>
    <row r="77" spans="1:33" ht="25.5">
      <c r="A77" s="11"/>
      <c r="B77" s="22" t="s">
        <v>178</v>
      </c>
      <c r="AB77" s="20">
        <f t="shared" si="0"/>
        <v>44770</v>
      </c>
      <c r="AC77" s="20">
        <v>44770</v>
      </c>
      <c r="AD77" s="67"/>
      <c r="AE77" s="20"/>
      <c r="AF77" s="146">
        <f>44770</f>
        <v>44770</v>
      </c>
      <c r="AG77" s="158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75">
        <v>34298.08</v>
      </c>
      <c r="AG78" s="158">
        <f t="shared" si="3"/>
        <v>62.8215986519159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1096.45+1623.08+725.56+343.59+788.59</f>
        <v>4577.2699999999995</v>
      </c>
      <c r="AG79" s="158">
        <f aca="true" t="shared" si="10" ref="AG79:AG120">AF79/AB79*100</f>
        <v>40.29286971830985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24426330</v>
      </c>
      <c r="AC80" s="19">
        <f>SUM(AC81:AC84)</f>
        <v>24426330</v>
      </c>
      <c r="AD80" s="67"/>
      <c r="AE80" s="19"/>
      <c r="AF80" s="23">
        <f>AF83+AF81+AF82</f>
        <v>8318639.890000001</v>
      </c>
      <c r="AG80" s="122">
        <f t="shared" si="10"/>
        <v>34.05603662113793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42">
        <v>192232.6</v>
      </c>
      <c r="AG81" s="158">
        <f t="shared" si="10"/>
        <v>5.602276668230687</v>
      </c>
    </row>
    <row r="82" spans="1:33" ht="13.5" customHeight="1">
      <c r="A82" s="11"/>
      <c r="B82" s="26" t="s">
        <v>31</v>
      </c>
      <c r="AB82" s="42">
        <f t="shared" si="0"/>
        <v>895000</v>
      </c>
      <c r="AC82" s="20">
        <v>895000</v>
      </c>
      <c r="AD82" s="67"/>
      <c r="AE82" s="20"/>
      <c r="AF82" s="37"/>
      <c r="AG82" s="158">
        <f t="shared" si="10"/>
        <v>0</v>
      </c>
    </row>
    <row r="83" spans="1:33" ht="27.75" customHeight="1">
      <c r="A83" s="11"/>
      <c r="B83" s="22" t="s">
        <v>60</v>
      </c>
      <c r="AB83" s="163">
        <f>AC83+AD83</f>
        <v>20000000</v>
      </c>
      <c r="AC83" s="77">
        <v>20000000</v>
      </c>
      <c r="AD83" s="164"/>
      <c r="AE83" s="77"/>
      <c r="AF83" s="165">
        <f>2564498.56+788337.15+1768939.39+804063.36+592442.11+804063.36+804063.36</f>
        <v>8126407.290000001</v>
      </c>
      <c r="AG83" s="166">
        <f>AF83/AB83*100</f>
        <v>40.63203645</v>
      </c>
    </row>
    <row r="84" spans="1:33" ht="51.75">
      <c r="A84" s="11"/>
      <c r="B84" s="162" t="s">
        <v>187</v>
      </c>
      <c r="AB84" s="42">
        <f>AC84+AD84</f>
        <v>100000</v>
      </c>
      <c r="AC84" s="71">
        <v>100000</v>
      </c>
      <c r="AD84" s="37"/>
      <c r="AE84" s="37"/>
      <c r="AF84" s="37"/>
      <c r="AG84" s="158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SUM(C86:C87)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7">
        <f t="shared" si="0"/>
        <v>994592.46</v>
      </c>
      <c r="AC85" s="167">
        <f>SUM(AC86:AC87)</f>
        <v>994592.46</v>
      </c>
      <c r="AD85" s="168"/>
      <c r="AE85" s="167"/>
      <c r="AF85" s="169">
        <f>AF86+AF87</f>
        <v>717599.53</v>
      </c>
      <c r="AG85" s="170">
        <f t="shared" si="10"/>
        <v>72.15010759281245</v>
      </c>
    </row>
    <row r="86" spans="1:33" ht="25.5">
      <c r="A86" s="11"/>
      <c r="B86" s="22" t="s">
        <v>32</v>
      </c>
      <c r="AB86" s="43">
        <f aca="true" t="shared" si="13" ref="AB86:AB110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80937.24+20234.31+20234.31+23108.63+22431.99+23108.63+23108.63+23108.63+23108.63+23108.63</f>
        <v>282489.63</v>
      </c>
      <c r="AG86" s="158">
        <f t="shared" si="10"/>
        <v>50.5264603282255</v>
      </c>
    </row>
    <row r="87" spans="1:33" ht="37.5" customHeight="1">
      <c r="A87" s="11"/>
      <c r="B87" s="22" t="s">
        <v>33</v>
      </c>
      <c r="AB87" s="43">
        <f t="shared" si="13"/>
        <v>435500</v>
      </c>
      <c r="AC87" s="20">
        <f>87853+347647</f>
        <v>435500</v>
      </c>
      <c r="AD87" s="62"/>
      <c r="AE87" s="20"/>
      <c r="AF87" s="123">
        <f>165041+110068.9+160000</f>
        <v>435109.9</v>
      </c>
      <c r="AG87" s="158">
        <f t="shared" si="10"/>
        <v>99.91042479908153</v>
      </c>
    </row>
    <row r="88" spans="1:33" ht="25.5">
      <c r="A88" s="27" t="s">
        <v>125</v>
      </c>
      <c r="B88" s="21" t="s">
        <v>36</v>
      </c>
      <c r="AB88" s="48">
        <f t="shared" si="13"/>
        <v>16513696.42</v>
      </c>
      <c r="AC88" s="19">
        <f>SUM(AC89:AC91)</f>
        <v>15813696.42</v>
      </c>
      <c r="AD88" s="73">
        <f>AD92</f>
        <v>700000</v>
      </c>
      <c r="AE88" s="73">
        <f>AE92</f>
        <v>700000</v>
      </c>
      <c r="AF88" s="23">
        <f>SUM(AF89:AF92)</f>
        <v>7633904.38</v>
      </c>
      <c r="AG88" s="122">
        <f t="shared" si="10"/>
        <v>46.22771417036864</v>
      </c>
    </row>
    <row r="89" spans="1:33" ht="39">
      <c r="A89" s="11"/>
      <c r="B89" s="22" t="s">
        <v>49</v>
      </c>
      <c r="AB89" s="43">
        <f t="shared" si="13"/>
        <v>14884984.41</v>
      </c>
      <c r="AC89" s="20">
        <f>14372949+512035.41</f>
        <v>14884984.41</v>
      </c>
      <c r="AD89" s="74"/>
      <c r="AE89" s="20"/>
      <c r="AF89" s="128">
        <f>3239581.88+288592.38+183500+271256.86+183500+55896.13+18000+17918.75+337152.04+195200+3200+33100.2+7373.7+3000+460144.7+195200+16999.8+133020+349014.72+195200+60000+9997.68+354620.9+195200+840</f>
        <v>6807509.74</v>
      </c>
      <c r="AG89" s="158">
        <f t="shared" si="10"/>
        <v>45.734073697964995</v>
      </c>
    </row>
    <row r="90" spans="1:33" ht="36" customHeight="1">
      <c r="A90" s="11"/>
      <c r="B90" s="22" t="s">
        <v>61</v>
      </c>
      <c r="AB90" s="43">
        <f t="shared" si="13"/>
        <v>898712.01</v>
      </c>
      <c r="AC90" s="20">
        <v>898712.01</v>
      </c>
      <c r="AD90" s="63"/>
      <c r="AE90" s="20"/>
      <c r="AF90" s="128">
        <f>145332+51839.42+77926.65+65541.63+5958.33+61072.69+5595.78+29990.1+31120</f>
        <v>474376.6</v>
      </c>
      <c r="AG90" s="158">
        <f t="shared" si="10"/>
        <v>52.78405036558931</v>
      </c>
    </row>
    <row r="91" spans="1:33" ht="63.75" customHeight="1">
      <c r="A91" s="11"/>
      <c r="B91" s="22" t="s">
        <v>79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3">
        <f t="shared" si="13"/>
        <v>30000</v>
      </c>
      <c r="AC91" s="20">
        <v>30000</v>
      </c>
      <c r="AD91" s="76"/>
      <c r="AE91" s="20"/>
      <c r="AF91" s="123"/>
      <c r="AG91" s="158">
        <f t="shared" si="10"/>
        <v>0</v>
      </c>
    </row>
    <row r="92" spans="1:33" ht="18" customHeight="1">
      <c r="A92" s="11"/>
      <c r="B92" s="22" t="s">
        <v>177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145">
        <f>AD92</f>
        <v>700000</v>
      </c>
      <c r="AC92" s="20"/>
      <c r="AD92" s="18">
        <v>700000</v>
      </c>
      <c r="AE92" s="77">
        <v>700000</v>
      </c>
      <c r="AF92" s="146">
        <v>352018.04</v>
      </c>
      <c r="AG92" s="158">
        <f t="shared" si="10"/>
        <v>50.288291428571426</v>
      </c>
    </row>
    <row r="93" spans="1:33" ht="36" customHeight="1">
      <c r="A93" s="27" t="s">
        <v>126</v>
      </c>
      <c r="B93" s="21" t="s">
        <v>12</v>
      </c>
      <c r="C93" s="19">
        <f aca="true" t="shared" si="14" ref="C93:AA93">SUM(C94:C94)</f>
        <v>130000</v>
      </c>
      <c r="D93" s="19">
        <f t="shared" si="14"/>
        <v>130000</v>
      </c>
      <c r="E93" s="19">
        <f t="shared" si="14"/>
        <v>130000</v>
      </c>
      <c r="F93" s="19">
        <f t="shared" si="14"/>
        <v>130000</v>
      </c>
      <c r="G93" s="19">
        <f t="shared" si="14"/>
        <v>130000</v>
      </c>
      <c r="H93" s="19">
        <f t="shared" si="14"/>
        <v>130000</v>
      </c>
      <c r="I93" s="19">
        <f t="shared" si="14"/>
        <v>130000</v>
      </c>
      <c r="J93" s="19">
        <f t="shared" si="14"/>
        <v>130000</v>
      </c>
      <c r="K93" s="19">
        <f t="shared" si="14"/>
        <v>130000</v>
      </c>
      <c r="L93" s="19">
        <f t="shared" si="14"/>
        <v>130000</v>
      </c>
      <c r="M93" s="19">
        <f t="shared" si="14"/>
        <v>130000</v>
      </c>
      <c r="N93" s="19">
        <f t="shared" si="14"/>
        <v>130000</v>
      </c>
      <c r="O93" s="19">
        <f t="shared" si="14"/>
        <v>130000</v>
      </c>
      <c r="P93" s="19">
        <f t="shared" si="14"/>
        <v>130000</v>
      </c>
      <c r="Q93" s="19">
        <f t="shared" si="14"/>
        <v>130000</v>
      </c>
      <c r="R93" s="19">
        <f t="shared" si="14"/>
        <v>130000</v>
      </c>
      <c r="S93" s="19">
        <f t="shared" si="14"/>
        <v>130000</v>
      </c>
      <c r="T93" s="19">
        <f t="shared" si="14"/>
        <v>130000</v>
      </c>
      <c r="U93" s="19">
        <f t="shared" si="14"/>
        <v>130000</v>
      </c>
      <c r="V93" s="19">
        <f t="shared" si="14"/>
        <v>130000</v>
      </c>
      <c r="W93" s="19">
        <f t="shared" si="14"/>
        <v>130000</v>
      </c>
      <c r="X93" s="19">
        <f t="shared" si="14"/>
        <v>130000</v>
      </c>
      <c r="Y93" s="19">
        <f t="shared" si="14"/>
        <v>130000</v>
      </c>
      <c r="Z93" s="19">
        <f t="shared" si="14"/>
        <v>130000</v>
      </c>
      <c r="AA93" s="19">
        <f t="shared" si="14"/>
        <v>130000</v>
      </c>
      <c r="AB93" s="19">
        <f t="shared" si="13"/>
        <v>130000</v>
      </c>
      <c r="AC93" s="19">
        <f>SUM(AC94:AC94)</f>
        <v>130000</v>
      </c>
      <c r="AD93" s="14"/>
      <c r="AE93" s="40"/>
      <c r="AF93" s="37"/>
      <c r="AG93" s="122">
        <f t="shared" si="10"/>
        <v>0</v>
      </c>
    </row>
    <row r="94" spans="1:33" ht="27" customHeight="1">
      <c r="A94" s="11"/>
      <c r="B94" s="26" t="s">
        <v>13</v>
      </c>
      <c r="C94" s="20">
        <v>130000</v>
      </c>
      <c r="D94" s="20">
        <v>130000</v>
      </c>
      <c r="E94" s="20">
        <v>130000</v>
      </c>
      <c r="F94" s="20">
        <v>130000</v>
      </c>
      <c r="G94" s="20">
        <v>130000</v>
      </c>
      <c r="H94" s="20">
        <v>130000</v>
      </c>
      <c r="I94" s="20">
        <v>130000</v>
      </c>
      <c r="J94" s="20">
        <v>130000</v>
      </c>
      <c r="K94" s="20">
        <v>130000</v>
      </c>
      <c r="L94" s="20">
        <v>130000</v>
      </c>
      <c r="M94" s="20">
        <v>130000</v>
      </c>
      <c r="N94" s="20">
        <v>130000</v>
      </c>
      <c r="O94" s="20">
        <v>130000</v>
      </c>
      <c r="P94" s="20">
        <v>130000</v>
      </c>
      <c r="Q94" s="20">
        <v>130000</v>
      </c>
      <c r="R94" s="20">
        <v>130000</v>
      </c>
      <c r="S94" s="20">
        <v>130000</v>
      </c>
      <c r="T94" s="20">
        <v>130000</v>
      </c>
      <c r="U94" s="20">
        <v>130000</v>
      </c>
      <c r="V94" s="20">
        <v>130000</v>
      </c>
      <c r="W94" s="20">
        <v>130000</v>
      </c>
      <c r="X94" s="20">
        <v>130000</v>
      </c>
      <c r="Y94" s="20">
        <v>130000</v>
      </c>
      <c r="Z94" s="20">
        <v>130000</v>
      </c>
      <c r="AA94" s="20">
        <v>130000</v>
      </c>
      <c r="AB94" s="20">
        <f t="shared" si="13"/>
        <v>130000</v>
      </c>
      <c r="AC94" s="20">
        <v>130000</v>
      </c>
      <c r="AD94" s="20"/>
      <c r="AE94" s="37"/>
      <c r="AF94" s="37"/>
      <c r="AG94" s="158">
        <f t="shared" si="10"/>
        <v>0</v>
      </c>
    </row>
    <row r="95" spans="1:33" ht="30.75" customHeight="1">
      <c r="A95" s="27" t="s">
        <v>127</v>
      </c>
      <c r="B95" s="21" t="s">
        <v>26</v>
      </c>
      <c r="C95" s="19">
        <f aca="true" t="shared" si="15" ref="C95:AA95">SUM(C96:C97)</f>
        <v>1410029</v>
      </c>
      <c r="D95" s="19">
        <f t="shared" si="15"/>
        <v>1410029</v>
      </c>
      <c r="E95" s="19">
        <f t="shared" si="15"/>
        <v>1410029</v>
      </c>
      <c r="F95" s="19">
        <f t="shared" si="15"/>
        <v>1410029</v>
      </c>
      <c r="G95" s="19">
        <f t="shared" si="15"/>
        <v>1410029</v>
      </c>
      <c r="H95" s="19">
        <f t="shared" si="15"/>
        <v>1410029</v>
      </c>
      <c r="I95" s="19">
        <f t="shared" si="15"/>
        <v>1410029</v>
      </c>
      <c r="J95" s="19">
        <f t="shared" si="15"/>
        <v>1410029</v>
      </c>
      <c r="K95" s="19">
        <f t="shared" si="15"/>
        <v>1410029</v>
      </c>
      <c r="L95" s="19">
        <f t="shared" si="15"/>
        <v>1410029</v>
      </c>
      <c r="M95" s="19">
        <f t="shared" si="15"/>
        <v>1410029</v>
      </c>
      <c r="N95" s="19">
        <f t="shared" si="15"/>
        <v>1410029</v>
      </c>
      <c r="O95" s="19">
        <f t="shared" si="15"/>
        <v>1410029</v>
      </c>
      <c r="P95" s="19">
        <f t="shared" si="15"/>
        <v>1410029</v>
      </c>
      <c r="Q95" s="19">
        <f t="shared" si="15"/>
        <v>1410029</v>
      </c>
      <c r="R95" s="19">
        <f t="shared" si="15"/>
        <v>1410029</v>
      </c>
      <c r="S95" s="19">
        <f t="shared" si="15"/>
        <v>1410029</v>
      </c>
      <c r="T95" s="19">
        <f t="shared" si="15"/>
        <v>1410029</v>
      </c>
      <c r="U95" s="19">
        <f t="shared" si="15"/>
        <v>1410029</v>
      </c>
      <c r="V95" s="19">
        <f t="shared" si="15"/>
        <v>1410029</v>
      </c>
      <c r="W95" s="19">
        <f t="shared" si="15"/>
        <v>1410029</v>
      </c>
      <c r="X95" s="19">
        <f t="shared" si="15"/>
        <v>1410029</v>
      </c>
      <c r="Y95" s="19">
        <f t="shared" si="15"/>
        <v>1410029</v>
      </c>
      <c r="Z95" s="19">
        <f t="shared" si="15"/>
        <v>1410029</v>
      </c>
      <c r="AA95" s="19">
        <f t="shared" si="15"/>
        <v>1410029</v>
      </c>
      <c r="AB95" s="19">
        <f t="shared" si="13"/>
        <v>2210029</v>
      </c>
      <c r="AC95" s="19">
        <f>SUM(AC96:AC97)</f>
        <v>2210029</v>
      </c>
      <c r="AD95" s="15"/>
      <c r="AE95" s="40"/>
      <c r="AF95" s="23">
        <f>SUM(AF96:AF97)</f>
        <v>1192387.2300000002</v>
      </c>
      <c r="AG95" s="158">
        <f t="shared" si="10"/>
        <v>53.953465316518475</v>
      </c>
    </row>
    <row r="96" spans="1:33" ht="13.5">
      <c r="A96" s="27"/>
      <c r="B96" s="22" t="s">
        <v>22</v>
      </c>
      <c r="C96" s="20">
        <v>1410029</v>
      </c>
      <c r="D96" s="20">
        <v>1410029</v>
      </c>
      <c r="E96" s="20">
        <v>1410029</v>
      </c>
      <c r="F96" s="20">
        <v>1410029</v>
      </c>
      <c r="G96" s="20">
        <v>1410029</v>
      </c>
      <c r="H96" s="20">
        <v>1410029</v>
      </c>
      <c r="I96" s="20">
        <v>1410029</v>
      </c>
      <c r="J96" s="20">
        <v>1410029</v>
      </c>
      <c r="K96" s="20">
        <v>1410029</v>
      </c>
      <c r="L96" s="20">
        <v>1410029</v>
      </c>
      <c r="M96" s="20">
        <v>1410029</v>
      </c>
      <c r="N96" s="20">
        <v>1410029</v>
      </c>
      <c r="O96" s="20">
        <v>1410029</v>
      </c>
      <c r="P96" s="20">
        <v>1410029</v>
      </c>
      <c r="Q96" s="20">
        <v>1410029</v>
      </c>
      <c r="R96" s="20">
        <v>1410029</v>
      </c>
      <c r="S96" s="20">
        <v>1410029</v>
      </c>
      <c r="T96" s="20">
        <v>1410029</v>
      </c>
      <c r="U96" s="20">
        <v>1410029</v>
      </c>
      <c r="V96" s="20">
        <v>1410029</v>
      </c>
      <c r="W96" s="20">
        <v>1410029</v>
      </c>
      <c r="X96" s="20">
        <v>1410029</v>
      </c>
      <c r="Y96" s="20">
        <v>1410029</v>
      </c>
      <c r="Z96" s="20">
        <v>1410029</v>
      </c>
      <c r="AA96" s="20">
        <v>1410029</v>
      </c>
      <c r="AB96" s="20">
        <f t="shared" si="13"/>
        <v>2110029</v>
      </c>
      <c r="AC96" s="20">
        <f>1410029+700000</f>
        <v>2110029</v>
      </c>
      <c r="AD96" s="20"/>
      <c r="AE96" s="37"/>
      <c r="AF96" s="124">
        <f>598673.81+461491.26+118552.34</f>
        <v>1178717.4100000001</v>
      </c>
      <c r="AG96" s="158">
        <f t="shared" si="10"/>
        <v>55.86261658015127</v>
      </c>
    </row>
    <row r="97" spans="1:33" ht="13.5">
      <c r="A97" s="27"/>
      <c r="B97" s="26" t="s">
        <v>2</v>
      </c>
      <c r="AB97" s="20">
        <f t="shared" si="13"/>
        <v>100000</v>
      </c>
      <c r="AC97" s="20">
        <v>100000</v>
      </c>
      <c r="AD97" s="20"/>
      <c r="AE97" s="37"/>
      <c r="AF97" s="124">
        <f>1533.37+3783.47+2147.3+4585.69+1619.99</f>
        <v>13669.82</v>
      </c>
      <c r="AG97" s="158">
        <f t="shared" si="10"/>
        <v>13.66982</v>
      </c>
    </row>
    <row r="98" spans="1:33" ht="13.5">
      <c r="A98" s="27" t="s">
        <v>128</v>
      </c>
      <c r="B98" s="21" t="s">
        <v>3</v>
      </c>
      <c r="C98" s="23">
        <v>230000</v>
      </c>
      <c r="D98" s="23">
        <v>230000</v>
      </c>
      <c r="E98" s="23">
        <v>230000</v>
      </c>
      <c r="F98" s="23">
        <v>230000</v>
      </c>
      <c r="G98" s="23">
        <v>230000</v>
      </c>
      <c r="H98" s="23">
        <v>230000</v>
      </c>
      <c r="I98" s="23">
        <v>230000</v>
      </c>
      <c r="J98" s="23">
        <v>230000</v>
      </c>
      <c r="K98" s="23">
        <v>230000</v>
      </c>
      <c r="L98" s="23">
        <v>230000</v>
      </c>
      <c r="M98" s="23">
        <v>230000</v>
      </c>
      <c r="N98" s="23">
        <v>230000</v>
      </c>
      <c r="O98" s="23">
        <v>230000</v>
      </c>
      <c r="P98" s="23">
        <v>230000</v>
      </c>
      <c r="Q98" s="23">
        <v>230000</v>
      </c>
      <c r="R98" s="23">
        <v>230000</v>
      </c>
      <c r="S98" s="23">
        <v>230000</v>
      </c>
      <c r="T98" s="23">
        <v>230000</v>
      </c>
      <c r="U98" s="23">
        <v>230000</v>
      </c>
      <c r="V98" s="23">
        <v>230000</v>
      </c>
      <c r="W98" s="23">
        <v>230000</v>
      </c>
      <c r="X98" s="23">
        <v>230000</v>
      </c>
      <c r="Y98" s="23">
        <v>230000</v>
      </c>
      <c r="Z98" s="23">
        <v>230000</v>
      </c>
      <c r="AA98" s="23">
        <v>230000</v>
      </c>
      <c r="AB98" s="23">
        <f t="shared" si="13"/>
        <v>230000</v>
      </c>
      <c r="AC98" s="23">
        <v>230000</v>
      </c>
      <c r="AD98" s="46"/>
      <c r="AE98" s="23"/>
      <c r="AF98" s="125">
        <f>13200+29766</f>
        <v>42966</v>
      </c>
      <c r="AG98" s="119">
        <f t="shared" si="10"/>
        <v>18.680869565217392</v>
      </c>
    </row>
    <row r="99" spans="1:33" ht="13.5">
      <c r="A99" s="27" t="s">
        <v>129</v>
      </c>
      <c r="B99" s="21" t="s">
        <v>14</v>
      </c>
      <c r="C99" s="23">
        <f aca="true" t="shared" si="16" ref="C99:AA99">SUM(C100:C101)</f>
        <v>118453</v>
      </c>
      <c r="D99" s="23">
        <f t="shared" si="16"/>
        <v>118453</v>
      </c>
      <c r="E99" s="23">
        <f t="shared" si="16"/>
        <v>118453</v>
      </c>
      <c r="F99" s="23">
        <f t="shared" si="16"/>
        <v>118453</v>
      </c>
      <c r="G99" s="23">
        <f t="shared" si="16"/>
        <v>118453</v>
      </c>
      <c r="H99" s="23">
        <f t="shared" si="16"/>
        <v>118453</v>
      </c>
      <c r="I99" s="23">
        <f t="shared" si="16"/>
        <v>118453</v>
      </c>
      <c r="J99" s="23">
        <f t="shared" si="16"/>
        <v>118453</v>
      </c>
      <c r="K99" s="23">
        <f t="shared" si="16"/>
        <v>118453</v>
      </c>
      <c r="L99" s="23">
        <f t="shared" si="16"/>
        <v>118453</v>
      </c>
      <c r="M99" s="23">
        <f t="shared" si="16"/>
        <v>118453</v>
      </c>
      <c r="N99" s="23">
        <f t="shared" si="16"/>
        <v>118453</v>
      </c>
      <c r="O99" s="23">
        <f t="shared" si="16"/>
        <v>118453</v>
      </c>
      <c r="P99" s="23">
        <f t="shared" si="16"/>
        <v>118453</v>
      </c>
      <c r="Q99" s="23">
        <f t="shared" si="16"/>
        <v>118453</v>
      </c>
      <c r="R99" s="23">
        <f t="shared" si="16"/>
        <v>118453</v>
      </c>
      <c r="S99" s="23">
        <f t="shared" si="16"/>
        <v>118453</v>
      </c>
      <c r="T99" s="23">
        <f t="shared" si="16"/>
        <v>118453</v>
      </c>
      <c r="U99" s="23">
        <f t="shared" si="16"/>
        <v>118453</v>
      </c>
      <c r="V99" s="23">
        <f t="shared" si="16"/>
        <v>118453</v>
      </c>
      <c r="W99" s="23">
        <f t="shared" si="16"/>
        <v>118453</v>
      </c>
      <c r="X99" s="23">
        <f t="shared" si="16"/>
        <v>118453</v>
      </c>
      <c r="Y99" s="23">
        <f t="shared" si="16"/>
        <v>118453</v>
      </c>
      <c r="Z99" s="23">
        <f t="shared" si="16"/>
        <v>118453</v>
      </c>
      <c r="AA99" s="23">
        <f t="shared" si="16"/>
        <v>118453</v>
      </c>
      <c r="AB99" s="23">
        <f t="shared" si="13"/>
        <v>118453</v>
      </c>
      <c r="AC99" s="23">
        <f>SUM(AC100:AC101)</f>
        <v>118453</v>
      </c>
      <c r="AD99" s="19"/>
      <c r="AE99" s="68"/>
      <c r="AF99" s="23">
        <f>AF100+AF101</f>
        <v>10314.36</v>
      </c>
      <c r="AG99" s="122">
        <f t="shared" si="10"/>
        <v>8.707554895190498</v>
      </c>
    </row>
    <row r="100" spans="1:33" ht="13.5">
      <c r="A100" s="27"/>
      <c r="B100" s="26" t="s">
        <v>4</v>
      </c>
      <c r="C100" s="20">
        <v>111630</v>
      </c>
      <c r="D100" s="20">
        <v>111630</v>
      </c>
      <c r="E100" s="20">
        <v>111630</v>
      </c>
      <c r="F100" s="20">
        <v>111630</v>
      </c>
      <c r="G100" s="20">
        <v>111630</v>
      </c>
      <c r="H100" s="20">
        <v>111630</v>
      </c>
      <c r="I100" s="20">
        <v>111630</v>
      </c>
      <c r="J100" s="20">
        <v>111630</v>
      </c>
      <c r="K100" s="20">
        <v>111630</v>
      </c>
      <c r="L100" s="20">
        <v>111630</v>
      </c>
      <c r="M100" s="20">
        <v>111630</v>
      </c>
      <c r="N100" s="20">
        <v>111630</v>
      </c>
      <c r="O100" s="20">
        <v>111630</v>
      </c>
      <c r="P100" s="20">
        <v>111630</v>
      </c>
      <c r="Q100" s="20">
        <v>111630</v>
      </c>
      <c r="R100" s="20">
        <v>111630</v>
      </c>
      <c r="S100" s="20">
        <v>111630</v>
      </c>
      <c r="T100" s="20">
        <v>111630</v>
      </c>
      <c r="U100" s="20">
        <v>111630</v>
      </c>
      <c r="V100" s="20">
        <v>111630</v>
      </c>
      <c r="W100" s="20">
        <v>111630</v>
      </c>
      <c r="X100" s="20">
        <v>111630</v>
      </c>
      <c r="Y100" s="20">
        <v>111630</v>
      </c>
      <c r="Z100" s="20">
        <v>111630</v>
      </c>
      <c r="AA100" s="20">
        <v>111630</v>
      </c>
      <c r="AB100" s="20">
        <f t="shared" si="13"/>
        <v>111630</v>
      </c>
      <c r="AC100" s="20">
        <v>111630</v>
      </c>
      <c r="AD100" s="20"/>
      <c r="AE100" s="37"/>
      <c r="AF100" s="42">
        <v>9992.52</v>
      </c>
      <c r="AG100" s="158">
        <f t="shared" si="10"/>
        <v>8.951464660037626</v>
      </c>
    </row>
    <row r="101" spans="1:33" ht="27.75" customHeight="1">
      <c r="A101" s="27"/>
      <c r="B101" s="26" t="s">
        <v>23</v>
      </c>
      <c r="C101" s="20">
        <v>6823</v>
      </c>
      <c r="D101" s="20">
        <v>6823</v>
      </c>
      <c r="E101" s="20">
        <v>6823</v>
      </c>
      <c r="F101" s="20">
        <v>6823</v>
      </c>
      <c r="G101" s="20">
        <v>6823</v>
      </c>
      <c r="H101" s="20">
        <v>6823</v>
      </c>
      <c r="I101" s="20">
        <v>6823</v>
      </c>
      <c r="J101" s="20">
        <v>6823</v>
      </c>
      <c r="K101" s="20">
        <v>6823</v>
      </c>
      <c r="L101" s="20">
        <v>6823</v>
      </c>
      <c r="M101" s="20">
        <v>6823</v>
      </c>
      <c r="N101" s="20">
        <v>6823</v>
      </c>
      <c r="O101" s="20">
        <v>6823</v>
      </c>
      <c r="P101" s="20">
        <v>6823</v>
      </c>
      <c r="Q101" s="20">
        <v>6823</v>
      </c>
      <c r="R101" s="20">
        <v>6823</v>
      </c>
      <c r="S101" s="20">
        <v>6823</v>
      </c>
      <c r="T101" s="20">
        <v>6823</v>
      </c>
      <c r="U101" s="20">
        <v>6823</v>
      </c>
      <c r="V101" s="20">
        <v>6823</v>
      </c>
      <c r="W101" s="20">
        <v>6823</v>
      </c>
      <c r="X101" s="20">
        <v>6823</v>
      </c>
      <c r="Y101" s="20">
        <v>6823</v>
      </c>
      <c r="Z101" s="20">
        <v>6823</v>
      </c>
      <c r="AA101" s="20">
        <v>6823</v>
      </c>
      <c r="AB101" s="20">
        <f t="shared" si="13"/>
        <v>6823</v>
      </c>
      <c r="AC101" s="20">
        <v>6823</v>
      </c>
      <c r="AD101" s="20"/>
      <c r="AE101" s="37"/>
      <c r="AF101" s="42">
        <v>321.84</v>
      </c>
      <c r="AG101" s="158">
        <f t="shared" si="10"/>
        <v>4.716986662758317</v>
      </c>
    </row>
    <row r="102" spans="1:33" ht="13.5">
      <c r="A102" s="27" t="s">
        <v>130</v>
      </c>
      <c r="B102" s="21" t="s">
        <v>5</v>
      </c>
      <c r="C102" s="23">
        <f aca="true" t="shared" si="17" ref="C102:AA102">SUM(C103:C104)</f>
        <v>2626</v>
      </c>
      <c r="D102" s="23">
        <f t="shared" si="17"/>
        <v>2626</v>
      </c>
      <c r="E102" s="23">
        <f t="shared" si="17"/>
        <v>2626</v>
      </c>
      <c r="F102" s="23">
        <f t="shared" si="17"/>
        <v>2626</v>
      </c>
      <c r="G102" s="23">
        <f t="shared" si="17"/>
        <v>2626</v>
      </c>
      <c r="H102" s="23">
        <f t="shared" si="17"/>
        <v>2626</v>
      </c>
      <c r="I102" s="23">
        <f t="shared" si="17"/>
        <v>2626</v>
      </c>
      <c r="J102" s="23">
        <f t="shared" si="17"/>
        <v>2626</v>
      </c>
      <c r="K102" s="23">
        <f t="shared" si="17"/>
        <v>2626</v>
      </c>
      <c r="L102" s="23">
        <f t="shared" si="17"/>
        <v>2626</v>
      </c>
      <c r="M102" s="23">
        <f t="shared" si="17"/>
        <v>2626</v>
      </c>
      <c r="N102" s="23">
        <f t="shared" si="17"/>
        <v>2626</v>
      </c>
      <c r="O102" s="23">
        <f t="shared" si="17"/>
        <v>2626</v>
      </c>
      <c r="P102" s="23">
        <f t="shared" si="17"/>
        <v>2626</v>
      </c>
      <c r="Q102" s="23">
        <f t="shared" si="17"/>
        <v>2626</v>
      </c>
      <c r="R102" s="23">
        <f t="shared" si="17"/>
        <v>2626</v>
      </c>
      <c r="S102" s="23">
        <f t="shared" si="17"/>
        <v>2626</v>
      </c>
      <c r="T102" s="23">
        <f t="shared" si="17"/>
        <v>2626</v>
      </c>
      <c r="U102" s="23">
        <f t="shared" si="17"/>
        <v>2626</v>
      </c>
      <c r="V102" s="23">
        <f t="shared" si="17"/>
        <v>2626</v>
      </c>
      <c r="W102" s="23">
        <f t="shared" si="17"/>
        <v>2626</v>
      </c>
      <c r="X102" s="23">
        <f t="shared" si="17"/>
        <v>2626</v>
      </c>
      <c r="Y102" s="23">
        <f t="shared" si="17"/>
        <v>2626</v>
      </c>
      <c r="Z102" s="23">
        <f t="shared" si="17"/>
        <v>2626</v>
      </c>
      <c r="AA102" s="23">
        <f t="shared" si="17"/>
        <v>2626</v>
      </c>
      <c r="AB102" s="23">
        <f t="shared" si="13"/>
        <v>2626</v>
      </c>
      <c r="AC102" s="23">
        <f>SUM(AC103:AC104)</f>
        <v>2626</v>
      </c>
      <c r="AD102" s="20"/>
      <c r="AE102" s="37"/>
      <c r="AF102" s="23">
        <f>AF103+AF104</f>
        <v>0</v>
      </c>
      <c r="AG102" s="122">
        <f t="shared" si="10"/>
        <v>0</v>
      </c>
    </row>
    <row r="103" spans="1:33" ht="13.5">
      <c r="A103" s="11"/>
      <c r="B103" s="26" t="s">
        <v>6</v>
      </c>
      <c r="C103" s="20">
        <v>2474</v>
      </c>
      <c r="D103" s="20">
        <v>2474</v>
      </c>
      <c r="E103" s="20">
        <v>2474</v>
      </c>
      <c r="F103" s="20">
        <v>2474</v>
      </c>
      <c r="G103" s="20">
        <v>2474</v>
      </c>
      <c r="H103" s="20">
        <v>2474</v>
      </c>
      <c r="I103" s="20">
        <v>2474</v>
      </c>
      <c r="J103" s="20">
        <v>2474</v>
      </c>
      <c r="K103" s="20">
        <v>2474</v>
      </c>
      <c r="L103" s="20">
        <v>2474</v>
      </c>
      <c r="M103" s="20">
        <v>2474</v>
      </c>
      <c r="N103" s="20">
        <v>2474</v>
      </c>
      <c r="O103" s="20">
        <v>2474</v>
      </c>
      <c r="P103" s="20">
        <v>2474</v>
      </c>
      <c r="Q103" s="20">
        <v>2474</v>
      </c>
      <c r="R103" s="20">
        <v>2474</v>
      </c>
      <c r="S103" s="20">
        <v>2474</v>
      </c>
      <c r="T103" s="20">
        <v>2474</v>
      </c>
      <c r="U103" s="20">
        <v>2474</v>
      </c>
      <c r="V103" s="20">
        <v>2474</v>
      </c>
      <c r="W103" s="20">
        <v>2474</v>
      </c>
      <c r="X103" s="20">
        <v>2474</v>
      </c>
      <c r="Y103" s="20">
        <v>2474</v>
      </c>
      <c r="Z103" s="20">
        <v>2474</v>
      </c>
      <c r="AA103" s="20">
        <v>2474</v>
      </c>
      <c r="AB103" s="20">
        <f t="shared" si="13"/>
        <v>2474</v>
      </c>
      <c r="AC103" s="20">
        <v>2474</v>
      </c>
      <c r="AD103" s="20"/>
      <c r="AE103" s="37"/>
      <c r="AF103" s="37"/>
      <c r="AG103" s="158">
        <f t="shared" si="10"/>
        <v>0</v>
      </c>
    </row>
    <row r="104" spans="1:33" ht="13.5">
      <c r="A104" s="11"/>
      <c r="B104" s="26" t="s">
        <v>24</v>
      </c>
      <c r="C104" s="20">
        <v>152</v>
      </c>
      <c r="D104" s="20">
        <v>152</v>
      </c>
      <c r="E104" s="20">
        <v>152</v>
      </c>
      <c r="F104" s="20">
        <v>152</v>
      </c>
      <c r="G104" s="20">
        <v>152</v>
      </c>
      <c r="H104" s="20">
        <v>152</v>
      </c>
      <c r="I104" s="20">
        <v>152</v>
      </c>
      <c r="J104" s="20">
        <v>152</v>
      </c>
      <c r="K104" s="20">
        <v>152</v>
      </c>
      <c r="L104" s="20">
        <v>152</v>
      </c>
      <c r="M104" s="20">
        <v>152</v>
      </c>
      <c r="N104" s="20">
        <v>152</v>
      </c>
      <c r="O104" s="20">
        <v>152</v>
      </c>
      <c r="P104" s="20">
        <v>152</v>
      </c>
      <c r="Q104" s="20">
        <v>152</v>
      </c>
      <c r="R104" s="20">
        <v>152</v>
      </c>
      <c r="S104" s="20">
        <v>152</v>
      </c>
      <c r="T104" s="20">
        <v>152</v>
      </c>
      <c r="U104" s="20">
        <v>152</v>
      </c>
      <c r="V104" s="20">
        <v>152</v>
      </c>
      <c r="W104" s="20">
        <v>152</v>
      </c>
      <c r="X104" s="20">
        <v>152</v>
      </c>
      <c r="Y104" s="20">
        <v>152</v>
      </c>
      <c r="Z104" s="20">
        <v>152</v>
      </c>
      <c r="AA104" s="20">
        <v>152</v>
      </c>
      <c r="AB104" s="20">
        <f t="shared" si="13"/>
        <v>152</v>
      </c>
      <c r="AC104" s="20">
        <v>152</v>
      </c>
      <c r="AD104" s="20"/>
      <c r="AE104" s="37"/>
      <c r="AF104" s="37"/>
      <c r="AG104" s="158">
        <f t="shared" si="10"/>
        <v>0</v>
      </c>
    </row>
    <row r="105" spans="1:33" s="3" customFormat="1" ht="35.25" customHeight="1">
      <c r="A105" s="28" t="s">
        <v>73</v>
      </c>
      <c r="B105" s="24" t="s">
        <v>48</v>
      </c>
      <c r="C105" s="25">
        <f aca="true" t="shared" si="18" ref="C105:AA105">C106</f>
        <v>35280</v>
      </c>
      <c r="D105" s="25">
        <f t="shared" si="18"/>
        <v>35280</v>
      </c>
      <c r="E105" s="25">
        <f t="shared" si="18"/>
        <v>35280</v>
      </c>
      <c r="F105" s="25">
        <f t="shared" si="18"/>
        <v>35280</v>
      </c>
      <c r="G105" s="25">
        <f t="shared" si="18"/>
        <v>35280</v>
      </c>
      <c r="H105" s="25">
        <f t="shared" si="18"/>
        <v>35280</v>
      </c>
      <c r="I105" s="25">
        <f t="shared" si="18"/>
        <v>35280</v>
      </c>
      <c r="J105" s="25">
        <f t="shared" si="18"/>
        <v>35280</v>
      </c>
      <c r="K105" s="25">
        <f t="shared" si="18"/>
        <v>35280</v>
      </c>
      <c r="L105" s="25">
        <f t="shared" si="18"/>
        <v>35280</v>
      </c>
      <c r="M105" s="25">
        <f t="shared" si="18"/>
        <v>35280</v>
      </c>
      <c r="N105" s="25">
        <f t="shared" si="18"/>
        <v>35280</v>
      </c>
      <c r="O105" s="25">
        <f t="shared" si="18"/>
        <v>35280</v>
      </c>
      <c r="P105" s="25">
        <f t="shared" si="18"/>
        <v>35280</v>
      </c>
      <c r="Q105" s="25">
        <f t="shared" si="18"/>
        <v>35280</v>
      </c>
      <c r="R105" s="25">
        <f t="shared" si="18"/>
        <v>35280</v>
      </c>
      <c r="S105" s="25">
        <f t="shared" si="18"/>
        <v>35280</v>
      </c>
      <c r="T105" s="25">
        <f t="shared" si="18"/>
        <v>35280</v>
      </c>
      <c r="U105" s="25">
        <f t="shared" si="18"/>
        <v>35280</v>
      </c>
      <c r="V105" s="25">
        <f t="shared" si="18"/>
        <v>35280</v>
      </c>
      <c r="W105" s="25">
        <f t="shared" si="18"/>
        <v>35280</v>
      </c>
      <c r="X105" s="25">
        <f t="shared" si="18"/>
        <v>35280</v>
      </c>
      <c r="Y105" s="25">
        <f t="shared" si="18"/>
        <v>35280</v>
      </c>
      <c r="Z105" s="25">
        <f t="shared" si="18"/>
        <v>35280</v>
      </c>
      <c r="AA105" s="25">
        <f t="shared" si="18"/>
        <v>35280</v>
      </c>
      <c r="AB105" s="25">
        <f t="shared" si="13"/>
        <v>35280</v>
      </c>
      <c r="AC105" s="25">
        <f>AC106</f>
        <v>35280</v>
      </c>
      <c r="AD105" s="83"/>
      <c r="AE105" s="25"/>
      <c r="AF105" s="121"/>
      <c r="AG105" s="118">
        <f t="shared" si="10"/>
        <v>0</v>
      </c>
    </row>
    <row r="106" spans="1:33" ht="30" customHeight="1">
      <c r="A106" s="90" t="s">
        <v>104</v>
      </c>
      <c r="B106" s="91" t="s">
        <v>38</v>
      </c>
      <c r="C106" s="18">
        <v>35280</v>
      </c>
      <c r="D106" s="18">
        <v>35280</v>
      </c>
      <c r="E106" s="18">
        <v>35280</v>
      </c>
      <c r="F106" s="18">
        <v>35280</v>
      </c>
      <c r="G106" s="18">
        <v>35280</v>
      </c>
      <c r="H106" s="18">
        <v>35280</v>
      </c>
      <c r="I106" s="18">
        <v>35280</v>
      </c>
      <c r="J106" s="18">
        <v>35280</v>
      </c>
      <c r="K106" s="18">
        <v>35280</v>
      </c>
      <c r="L106" s="18">
        <v>35280</v>
      </c>
      <c r="M106" s="18">
        <v>35280</v>
      </c>
      <c r="N106" s="18">
        <v>35280</v>
      </c>
      <c r="O106" s="18">
        <v>35280</v>
      </c>
      <c r="P106" s="18">
        <v>35280</v>
      </c>
      <c r="Q106" s="18">
        <v>35280</v>
      </c>
      <c r="R106" s="18">
        <v>35280</v>
      </c>
      <c r="S106" s="18">
        <v>35280</v>
      </c>
      <c r="T106" s="18">
        <v>35280</v>
      </c>
      <c r="U106" s="18">
        <v>35280</v>
      </c>
      <c r="V106" s="18">
        <v>35280</v>
      </c>
      <c r="W106" s="18">
        <v>35280</v>
      </c>
      <c r="X106" s="18">
        <v>35280</v>
      </c>
      <c r="Y106" s="18">
        <v>35280</v>
      </c>
      <c r="Z106" s="18">
        <v>35280</v>
      </c>
      <c r="AA106" s="18">
        <v>35280</v>
      </c>
      <c r="AB106" s="58">
        <f t="shared" si="13"/>
        <v>35280</v>
      </c>
      <c r="AC106" s="58">
        <v>35280</v>
      </c>
      <c r="AD106" s="19"/>
      <c r="AE106" s="58"/>
      <c r="AF106" s="37"/>
      <c r="AG106" s="119">
        <f t="shared" si="10"/>
        <v>0</v>
      </c>
    </row>
    <row r="107" spans="1:33" s="3" customFormat="1" ht="30">
      <c r="A107" s="28" t="s">
        <v>105</v>
      </c>
      <c r="B107" s="24" t="s">
        <v>0</v>
      </c>
      <c r="C107" s="25">
        <f aca="true" t="shared" si="19" ref="C107:AA107">SUM(C109:C110)</f>
        <v>893820</v>
      </c>
      <c r="D107" s="25">
        <f t="shared" si="19"/>
        <v>893820</v>
      </c>
      <c r="E107" s="25">
        <f t="shared" si="19"/>
        <v>893820</v>
      </c>
      <c r="F107" s="25">
        <f t="shared" si="19"/>
        <v>893820</v>
      </c>
      <c r="G107" s="25">
        <f t="shared" si="19"/>
        <v>893820</v>
      </c>
      <c r="H107" s="25">
        <f t="shared" si="19"/>
        <v>893820</v>
      </c>
      <c r="I107" s="25">
        <f t="shared" si="19"/>
        <v>893820</v>
      </c>
      <c r="J107" s="25">
        <f t="shared" si="19"/>
        <v>893820</v>
      </c>
      <c r="K107" s="25">
        <f t="shared" si="19"/>
        <v>893820</v>
      </c>
      <c r="L107" s="25">
        <f t="shared" si="19"/>
        <v>893820</v>
      </c>
      <c r="M107" s="25">
        <f t="shared" si="19"/>
        <v>893820</v>
      </c>
      <c r="N107" s="25">
        <f t="shared" si="19"/>
        <v>893820</v>
      </c>
      <c r="O107" s="25">
        <f t="shared" si="19"/>
        <v>893820</v>
      </c>
      <c r="P107" s="25">
        <f t="shared" si="19"/>
        <v>893820</v>
      </c>
      <c r="Q107" s="25">
        <f t="shared" si="19"/>
        <v>893820</v>
      </c>
      <c r="R107" s="25">
        <f t="shared" si="19"/>
        <v>893820</v>
      </c>
      <c r="S107" s="25">
        <f t="shared" si="19"/>
        <v>893820</v>
      </c>
      <c r="T107" s="25">
        <f t="shared" si="19"/>
        <v>893820</v>
      </c>
      <c r="U107" s="25">
        <f t="shared" si="19"/>
        <v>893820</v>
      </c>
      <c r="V107" s="25">
        <f t="shared" si="19"/>
        <v>893820</v>
      </c>
      <c r="W107" s="25">
        <f t="shared" si="19"/>
        <v>893820</v>
      </c>
      <c r="X107" s="25">
        <f t="shared" si="19"/>
        <v>893820</v>
      </c>
      <c r="Y107" s="25">
        <f t="shared" si="19"/>
        <v>893820</v>
      </c>
      <c r="Z107" s="25">
        <f t="shared" si="19"/>
        <v>893820</v>
      </c>
      <c r="AA107" s="25">
        <f t="shared" si="19"/>
        <v>893820</v>
      </c>
      <c r="AB107" s="25">
        <f>AC107+AD107</f>
        <v>4583820</v>
      </c>
      <c r="AC107" s="55">
        <f>SUM(AC109:AC110)+AC111+AC112</f>
        <v>4393820</v>
      </c>
      <c r="AD107" s="25">
        <f>AD111</f>
        <v>190000</v>
      </c>
      <c r="AE107" s="25">
        <f>AE111</f>
        <v>190000</v>
      </c>
      <c r="AF107" s="55">
        <f>SUM(AF109:AF110)</f>
        <v>292979.57</v>
      </c>
      <c r="AG107" s="118">
        <f t="shared" si="10"/>
        <v>6.3916028552604605</v>
      </c>
    </row>
    <row r="108" spans="1:33" ht="13.5">
      <c r="A108" s="27" t="s">
        <v>117</v>
      </c>
      <c r="B108" s="29" t="s">
        <v>16</v>
      </c>
      <c r="C108" s="23">
        <f aca="true" t="shared" si="20" ref="C108:AA108">C109+C110</f>
        <v>893820</v>
      </c>
      <c r="D108" s="23">
        <f t="shared" si="20"/>
        <v>893820</v>
      </c>
      <c r="E108" s="23">
        <f t="shared" si="20"/>
        <v>893820</v>
      </c>
      <c r="F108" s="23">
        <f t="shared" si="20"/>
        <v>893820</v>
      </c>
      <c r="G108" s="23">
        <f t="shared" si="20"/>
        <v>893820</v>
      </c>
      <c r="H108" s="23">
        <f t="shared" si="20"/>
        <v>893820</v>
      </c>
      <c r="I108" s="23">
        <f t="shared" si="20"/>
        <v>893820</v>
      </c>
      <c r="J108" s="23">
        <f t="shared" si="20"/>
        <v>893820</v>
      </c>
      <c r="K108" s="23">
        <f t="shared" si="20"/>
        <v>893820</v>
      </c>
      <c r="L108" s="23">
        <f t="shared" si="20"/>
        <v>893820</v>
      </c>
      <c r="M108" s="23">
        <f t="shared" si="20"/>
        <v>893820</v>
      </c>
      <c r="N108" s="23">
        <f t="shared" si="20"/>
        <v>893820</v>
      </c>
      <c r="O108" s="23">
        <f t="shared" si="20"/>
        <v>893820</v>
      </c>
      <c r="P108" s="23">
        <f t="shared" si="20"/>
        <v>893820</v>
      </c>
      <c r="Q108" s="23">
        <f t="shared" si="20"/>
        <v>893820</v>
      </c>
      <c r="R108" s="23">
        <f t="shared" si="20"/>
        <v>893820</v>
      </c>
      <c r="S108" s="23">
        <f t="shared" si="20"/>
        <v>893820</v>
      </c>
      <c r="T108" s="23">
        <f t="shared" si="20"/>
        <v>893820</v>
      </c>
      <c r="U108" s="23">
        <f t="shared" si="20"/>
        <v>893820</v>
      </c>
      <c r="V108" s="23">
        <f t="shared" si="20"/>
        <v>893820</v>
      </c>
      <c r="W108" s="23">
        <f t="shared" si="20"/>
        <v>893820</v>
      </c>
      <c r="X108" s="23">
        <f t="shared" si="20"/>
        <v>893820</v>
      </c>
      <c r="Y108" s="23">
        <f t="shared" si="20"/>
        <v>893820</v>
      </c>
      <c r="Z108" s="23">
        <f t="shared" si="20"/>
        <v>893820</v>
      </c>
      <c r="AA108" s="23">
        <f t="shared" si="20"/>
        <v>893820</v>
      </c>
      <c r="AB108" s="23">
        <f>AC108+AD108+AB111</f>
        <v>1083820</v>
      </c>
      <c r="AC108" s="70">
        <f>AC109+AC110</f>
        <v>893820</v>
      </c>
      <c r="AD108" s="20"/>
      <c r="AE108" s="37"/>
      <c r="AF108" s="157">
        <f>AF109</f>
        <v>292979.57</v>
      </c>
      <c r="AG108" s="122">
        <f t="shared" si="10"/>
        <v>27.032124337989703</v>
      </c>
    </row>
    <row r="109" spans="1:33" ht="51.75">
      <c r="A109" s="10"/>
      <c r="B109" s="91" t="s">
        <v>47</v>
      </c>
      <c r="C109" s="20">
        <v>821820</v>
      </c>
      <c r="D109" s="20">
        <v>821820</v>
      </c>
      <c r="E109" s="20">
        <v>821820</v>
      </c>
      <c r="F109" s="20">
        <v>821820</v>
      </c>
      <c r="G109" s="20">
        <v>821820</v>
      </c>
      <c r="H109" s="20">
        <v>821820</v>
      </c>
      <c r="I109" s="20">
        <v>821820</v>
      </c>
      <c r="J109" s="20">
        <v>821820</v>
      </c>
      <c r="K109" s="20">
        <v>821820</v>
      </c>
      <c r="L109" s="20">
        <v>821820</v>
      </c>
      <c r="M109" s="20">
        <v>821820</v>
      </c>
      <c r="N109" s="20">
        <v>821820</v>
      </c>
      <c r="O109" s="20">
        <v>821820</v>
      </c>
      <c r="P109" s="20">
        <v>821820</v>
      </c>
      <c r="Q109" s="20">
        <v>821820</v>
      </c>
      <c r="R109" s="20">
        <v>821820</v>
      </c>
      <c r="S109" s="20">
        <v>821820</v>
      </c>
      <c r="T109" s="20">
        <v>821820</v>
      </c>
      <c r="U109" s="20">
        <v>821820</v>
      </c>
      <c r="V109" s="20">
        <v>821820</v>
      </c>
      <c r="W109" s="20">
        <v>821820</v>
      </c>
      <c r="X109" s="20">
        <v>821820</v>
      </c>
      <c r="Y109" s="20">
        <v>821820</v>
      </c>
      <c r="Z109" s="20">
        <v>821820</v>
      </c>
      <c r="AA109" s="20">
        <v>821820</v>
      </c>
      <c r="AB109" s="58">
        <f t="shared" si="13"/>
        <v>821820</v>
      </c>
      <c r="AC109" s="57">
        <v>821820</v>
      </c>
      <c r="AD109" s="20"/>
      <c r="AE109" s="37"/>
      <c r="AF109" s="126">
        <f>109655.91+23259.68+27706.63+7350+18352.85+22641.26+10396+21237.21+24907.67+7350+20122.36</f>
        <v>292979.57</v>
      </c>
      <c r="AG109" s="119">
        <f t="shared" si="10"/>
        <v>35.650090044048575</v>
      </c>
    </row>
    <row r="110" spans="1:33" ht="25.5">
      <c r="A110" s="10"/>
      <c r="B110" s="91" t="s">
        <v>44</v>
      </c>
      <c r="C110" s="20">
        <v>72000</v>
      </c>
      <c r="D110" s="20">
        <v>72000</v>
      </c>
      <c r="E110" s="20">
        <v>72000</v>
      </c>
      <c r="F110" s="20">
        <v>72000</v>
      </c>
      <c r="G110" s="20">
        <v>72000</v>
      </c>
      <c r="H110" s="20">
        <v>72000</v>
      </c>
      <c r="I110" s="20">
        <v>72000</v>
      </c>
      <c r="J110" s="20">
        <v>72000</v>
      </c>
      <c r="K110" s="20">
        <v>72000</v>
      </c>
      <c r="L110" s="20">
        <v>72000</v>
      </c>
      <c r="M110" s="20">
        <v>72000</v>
      </c>
      <c r="N110" s="20">
        <v>72000</v>
      </c>
      <c r="O110" s="20">
        <v>72000</v>
      </c>
      <c r="P110" s="20">
        <v>72000</v>
      </c>
      <c r="Q110" s="20">
        <v>72000</v>
      </c>
      <c r="R110" s="20">
        <v>72000</v>
      </c>
      <c r="S110" s="20">
        <v>72000</v>
      </c>
      <c r="T110" s="20">
        <v>72000</v>
      </c>
      <c r="U110" s="20">
        <v>72000</v>
      </c>
      <c r="V110" s="20">
        <v>72000</v>
      </c>
      <c r="W110" s="20">
        <v>72000</v>
      </c>
      <c r="X110" s="20">
        <v>72000</v>
      </c>
      <c r="Y110" s="20">
        <v>72000</v>
      </c>
      <c r="Z110" s="20">
        <v>72000</v>
      </c>
      <c r="AA110" s="20">
        <v>72000</v>
      </c>
      <c r="AB110" s="58">
        <f t="shared" si="13"/>
        <v>72000</v>
      </c>
      <c r="AC110" s="57">
        <v>72000</v>
      </c>
      <c r="AD110" s="19"/>
      <c r="AE110" s="37"/>
      <c r="AF110" s="37"/>
      <c r="AG110" s="119">
        <f t="shared" si="10"/>
        <v>0</v>
      </c>
    </row>
    <row r="111" spans="1:33" ht="25.5">
      <c r="A111" s="10"/>
      <c r="B111" s="105" t="s">
        <v>169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6">
        <f>AD111</f>
        <v>190000</v>
      </c>
      <c r="AC111" s="147"/>
      <c r="AD111" s="150">
        <f>50000+140000</f>
        <v>190000</v>
      </c>
      <c r="AE111" s="150">
        <f>AD111</f>
        <v>190000</v>
      </c>
      <c r="AF111" s="37"/>
      <c r="AG111" s="119">
        <f t="shared" si="10"/>
        <v>0</v>
      </c>
    </row>
    <row r="112" spans="1:33" ht="25.5">
      <c r="A112" s="171" t="s">
        <v>179</v>
      </c>
      <c r="B112" s="177" t="s">
        <v>180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48">
        <f>AC112</f>
        <v>3500000</v>
      </c>
      <c r="AC112" s="172">
        <v>3500000</v>
      </c>
      <c r="AD112" s="109"/>
      <c r="AE112" s="109"/>
      <c r="AF112" s="149"/>
      <c r="AG112" s="122">
        <f t="shared" si="10"/>
        <v>0</v>
      </c>
    </row>
    <row r="113" spans="1:33" ht="135">
      <c r="A113" s="180" t="s">
        <v>188</v>
      </c>
      <c r="B113" s="181" t="s">
        <v>192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5">
        <f>AB114+AB115</f>
        <v>3572000</v>
      </c>
      <c r="AC113" s="185">
        <f>AC114+AC115</f>
        <v>3572000</v>
      </c>
      <c r="AD113" s="186"/>
      <c r="AE113" s="186"/>
      <c r="AF113" s="187"/>
      <c r="AG113" s="118">
        <f>AG114+AG115</f>
        <v>0</v>
      </c>
    </row>
    <row r="114" spans="1:33" ht="64.5">
      <c r="A114" s="129" t="s">
        <v>131</v>
      </c>
      <c r="B114" s="184" t="s">
        <v>193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9">
        <f>AC114</f>
        <v>2000000</v>
      </c>
      <c r="AC114" s="57">
        <v>2000000</v>
      </c>
      <c r="AD114" s="57"/>
      <c r="AE114" s="57"/>
      <c r="AF114" s="149"/>
      <c r="AG114" s="122">
        <f t="shared" si="10"/>
        <v>0</v>
      </c>
    </row>
    <row r="115" spans="1:33" ht="64.5">
      <c r="A115" s="129" t="s">
        <v>189</v>
      </c>
      <c r="B115" s="184" t="s">
        <v>194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9">
        <f>AC115</f>
        <v>1572000</v>
      </c>
      <c r="AC115" s="57">
        <v>1572000</v>
      </c>
      <c r="AD115" s="57"/>
      <c r="AE115" s="57"/>
      <c r="AF115" s="149"/>
      <c r="AG115" s="122">
        <f t="shared" si="10"/>
        <v>0</v>
      </c>
    </row>
    <row r="116" spans="1:33" ht="42" customHeight="1">
      <c r="A116" s="28" t="s">
        <v>138</v>
      </c>
      <c r="B116" s="183" t="s">
        <v>74</v>
      </c>
      <c r="C116" s="173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3">
        <f>AC117</f>
        <v>16829251.08</v>
      </c>
      <c r="AD116" s="161"/>
      <c r="AE116" s="69"/>
      <c r="AF116" s="160">
        <f>AF117</f>
        <v>9761914.040000001</v>
      </c>
      <c r="AG116" s="118">
        <f t="shared" si="10"/>
        <v>58.00563550686536</v>
      </c>
    </row>
    <row r="117" spans="1:33" ht="51.75">
      <c r="A117" s="113" t="s">
        <v>140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f>9923711.13-161797.09</f>
        <v>9761914.040000001</v>
      </c>
      <c r="AG117" s="119">
        <f t="shared" si="10"/>
        <v>58.00563550686536</v>
      </c>
    </row>
    <row r="118" spans="1:33" ht="30">
      <c r="A118" s="101" t="s">
        <v>190</v>
      </c>
      <c r="B118" s="110" t="s">
        <v>139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191</v>
      </c>
      <c r="B119" s="114" t="s">
        <v>185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3" t="s">
        <v>181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5">
        <f>AC120+AD120</f>
        <v>162730997.39</v>
      </c>
      <c r="AC120" s="155">
        <f>AC118+AC116+AC107+AC105+AC54+AC52+AC10+AC113</f>
        <v>133579145.96</v>
      </c>
      <c r="AD120" s="155">
        <f>AD118+AD116+AD107+AD105+AD54+AD52+AD10+AD113</f>
        <v>29151851.43</v>
      </c>
      <c r="AE120" s="155">
        <f>AE118+AE116+AE107+AE105+AE54+AE52+AE10+AE113</f>
        <v>29151851.43</v>
      </c>
      <c r="AF120" s="155">
        <f>AF118+AF116+AF107+AF105+AF54+AF52+AF10+AF113</f>
        <v>48252657.15</v>
      </c>
      <c r="AG120" s="156">
        <f t="shared" si="10"/>
        <v>29.651792174761894</v>
      </c>
    </row>
    <row r="121" spans="1:33" ht="15.75" customHeight="1">
      <c r="A121" s="196" t="s">
        <v>175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8"/>
    </row>
    <row r="122" spans="1:33" ht="18" customHeight="1">
      <c r="A122" s="139" t="s">
        <v>41</v>
      </c>
      <c r="B122" s="140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1">
        <f>AB123</f>
        <v>300000</v>
      </c>
      <c r="AC122" s="142"/>
      <c r="AD122" s="142">
        <f>AD123</f>
        <v>300000</v>
      </c>
      <c r="AE122" s="142">
        <f>AE123</f>
        <v>300000</v>
      </c>
      <c r="AF122" s="143"/>
      <c r="AG122" s="144">
        <f>AF122/AB122*100</f>
        <v>0</v>
      </c>
    </row>
    <row r="123" spans="1:33" ht="33" customHeight="1">
      <c r="A123" s="90" t="s">
        <v>27</v>
      </c>
      <c r="B123" s="114" t="s">
        <v>176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1" t="s">
        <v>182</v>
      </c>
      <c r="C124" s="88">
        <f aca="true" t="shared" si="21" ref="C124:AA124">C105+C54+C107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163030997.39</v>
      </c>
      <c r="AC124" s="88">
        <f>AC120+AC122</f>
        <v>133579145.96</v>
      </c>
      <c r="AD124" s="88">
        <f>AD120+AD122</f>
        <v>29451851.43</v>
      </c>
      <c r="AE124" s="88">
        <f>AE120+AE122</f>
        <v>29451851.43</v>
      </c>
      <c r="AF124" s="88">
        <f>AF120+AF122</f>
        <v>48252657.15</v>
      </c>
      <c r="AG124" s="118">
        <f>AF124/AB124*100</f>
        <v>29.597228700362304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186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2019-06-24T06:41:47Z</cp:lastPrinted>
  <dcterms:created xsi:type="dcterms:W3CDTF">2014-01-17T10:52:16Z</dcterms:created>
  <dcterms:modified xsi:type="dcterms:W3CDTF">2019-06-25T13:32:31Z</dcterms:modified>
  <cp:category/>
  <cp:version/>
  <cp:contentType/>
  <cp:contentStatus/>
</cp:coreProperties>
</file>